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rek\Desktop\Držkovice kulturní dům\Rozdělené rozpočty\projekční slepé\Slepé\"/>
    </mc:Choice>
  </mc:AlternateContent>
  <xr:revisionPtr revIDLastSave="0" documentId="8_{5DFA2802-13D9-4970-91CD-4C5B95C43687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Pol'!$A$1:$Y$39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6" i="1" s="1"/>
  <c r="J54" i="1" s="1"/>
  <c r="I54" i="1"/>
  <c r="I53" i="1"/>
  <c r="I52" i="1"/>
  <c r="G41" i="1"/>
  <c r="F41" i="1"/>
  <c r="G40" i="1"/>
  <c r="F40" i="1"/>
  <c r="G39" i="1"/>
  <c r="F39" i="1"/>
  <c r="G29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G11" i="12"/>
  <c r="I11" i="12"/>
  <c r="K11" i="12"/>
  <c r="M11" i="12"/>
  <c r="O11" i="12"/>
  <c r="Q11" i="12"/>
  <c r="V11" i="12"/>
  <c r="V8" i="12" s="1"/>
  <c r="G13" i="12"/>
  <c r="I13" i="12"/>
  <c r="K13" i="12"/>
  <c r="G14" i="12"/>
  <c r="I14" i="12"/>
  <c r="K14" i="12"/>
  <c r="M14" i="12"/>
  <c r="M13" i="12" s="1"/>
  <c r="O14" i="12"/>
  <c r="O13" i="12" s="1"/>
  <c r="Q14" i="12"/>
  <c r="Q13" i="12" s="1"/>
  <c r="V14" i="12"/>
  <c r="V13" i="12" s="1"/>
  <c r="G15" i="12"/>
  <c r="M15" i="12" s="1"/>
  <c r="I15" i="12"/>
  <c r="K15" i="12"/>
  <c r="O15" i="12"/>
  <c r="Q15" i="12"/>
  <c r="V15" i="12"/>
  <c r="G17" i="12"/>
  <c r="O17" i="12"/>
  <c r="Q17" i="12"/>
  <c r="G18" i="12"/>
  <c r="I18" i="12"/>
  <c r="K18" i="12"/>
  <c r="M18" i="12"/>
  <c r="O18" i="12"/>
  <c r="Q18" i="12"/>
  <c r="V18" i="12"/>
  <c r="V17" i="12" s="1"/>
  <c r="G20" i="12"/>
  <c r="I20" i="12"/>
  <c r="I17" i="12" s="1"/>
  <c r="K20" i="12"/>
  <c r="K17" i="12" s="1"/>
  <c r="M20" i="12"/>
  <c r="M17" i="12" s="1"/>
  <c r="O20" i="12"/>
  <c r="Q20" i="12"/>
  <c r="V20" i="12"/>
  <c r="O22" i="12"/>
  <c r="Q22" i="12"/>
  <c r="V22" i="12"/>
  <c r="G23" i="12"/>
  <c r="M23" i="12" s="1"/>
  <c r="M22" i="12" s="1"/>
  <c r="I23" i="12"/>
  <c r="I22" i="12" s="1"/>
  <c r="K23" i="12"/>
  <c r="K22" i="12" s="1"/>
  <c r="O23" i="12"/>
  <c r="Q23" i="12"/>
  <c r="V23" i="12"/>
  <c r="AE29" i="12"/>
  <c r="I20" i="1"/>
  <c r="I19" i="1"/>
  <c r="I18" i="1"/>
  <c r="I17" i="1"/>
  <c r="I16" i="1"/>
  <c r="F42" i="1"/>
  <c r="G23" i="1" s="1"/>
  <c r="G42" i="1"/>
  <c r="G25" i="1" s="1"/>
  <c r="H42" i="1"/>
  <c r="I41" i="1"/>
  <c r="I40" i="1"/>
  <c r="I39" i="1"/>
  <c r="I42" i="1" s="1"/>
  <c r="J28" i="1"/>
  <c r="J26" i="1"/>
  <c r="G38" i="1"/>
  <c r="F38" i="1"/>
  <c r="J23" i="1"/>
  <c r="J24" i="1"/>
  <c r="J25" i="1"/>
  <c r="J27" i="1"/>
  <c r="E24" i="1"/>
  <c r="G24" i="1"/>
  <c r="E26" i="1"/>
  <c r="G26" i="1"/>
  <c r="J55" i="1" l="1"/>
  <c r="J52" i="1"/>
  <c r="J53" i="1"/>
  <c r="A27" i="1"/>
  <c r="AF29" i="12"/>
  <c r="G22" i="12"/>
  <c r="I21" i="1"/>
  <c r="J41" i="1"/>
  <c r="J39" i="1"/>
  <c r="J42" i="1" s="1"/>
  <c r="J40" i="1"/>
  <c r="J56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Mirek</author>
  </authors>
  <commentList>
    <comment ref="S6" authorId="0" shapeId="0" xr:uid="{4E249701-4798-4A48-A3E6-766B57B7D72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32D5A5D-4D80-4E1B-969F-FF71261B731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<sst xmlns="http://schemas.openxmlformats.org/spreadsheetml/2006/main" count="232" uniqueCount="139">
  <si>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</si>
  <si>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</si>
  <si>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</si>
  <si>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</si>
  <si>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</si>
  <si>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</si>
  <si>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</si>
  <si>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</si>
  <si>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</si>
  <si>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</si>
  <si>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</si>
  <si>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</si>
  <si>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</si>
  <si>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</si>
  <si>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</si>
  <si>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</si>
  <si>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</si>
  <si>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</si>
  <si>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</si>
  <si>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</si>
  <si>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</si>
  <si>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</si>
  <si>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</si>
  <si>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</si>
  <si>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</si>
  <si>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</si>
  <si>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</si>
  <si>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</si>
  <si>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</si>
  <si>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</si>
  <si>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</si>
  <si>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</si>
  <si>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</si>
  <si>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</si>
  <si>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</si>
  <si>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</si>
  <si>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</si>
  <si>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</si>
  <si>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</si>
  <si>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</si>
  <si>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</si>
  <si>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</si>
  <si>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</si>
  <si>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</si>
  <si>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práce</t>
  </si>
  <si>
    <t>Kultůrní dům</t>
  </si>
  <si>
    <t>Objekt:</t>
  </si>
  <si>
    <t>Rozpočet:</t>
  </si>
  <si>
    <t>02</t>
  </si>
  <si>
    <t>Opava Držkovice - Vávrovice</t>
  </si>
  <si>
    <t>Stavba</t>
  </si>
  <si>
    <t>Celkem za stavbu</t>
  </si>
  <si>
    <t>CZK</t>
  </si>
  <si>
    <t>#POPS</t>
  </si>
  <si>
    <t>Popis stavby: 02 - Opava Držkovice - Vávrovice</t>
  </si>
  <si>
    <t>#POPO</t>
  </si>
  <si>
    <t>Popis objektu: 01 - Kultůrní dům</t>
  </si>
  <si>
    <t>#POPR</t>
  </si>
  <si>
    <t>Popis rozpočtu: 01 - Stavební práce</t>
  </si>
  <si>
    <t>Rekapitulace dílů</t>
  </si>
  <si>
    <t>Typ dílu</t>
  </si>
  <si>
    <t>2</t>
  </si>
  <si>
    <t>Základy a zvláštní zakládání</t>
  </si>
  <si>
    <t>64</t>
  </si>
  <si>
    <t>Výplně otvorů</t>
  </si>
  <si>
    <t>766</t>
  </si>
  <si>
    <t>Konstrukce truhlářské, okna a dveře</t>
  </si>
  <si>
    <t>786</t>
  </si>
  <si>
    <t>Zastiňující technika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</si>
  <si>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</si>
  <si>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</si>
  <si>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</si>
  <si>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</si>
  <si>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</si>
  <si>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</si>
  <si>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</si>
  <si>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</si>
  <si>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</si>
  <si>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</si>
  <si>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</si>
  <si>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</si>
  <si>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</si>
  <si>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</si>
  <si>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</si>
  <si>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</si>
  <si>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</si>
  <si>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</si>
  <si>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</si>
  <si>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</si>
  <si>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</si>
  <si>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</si>
  <si>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</si>
  <si>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</si>
  <si>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</si>
  <si>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</si>
  <si>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</si>
  <si>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</si>
  <si>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</si>
  <si>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</si>
  <si>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281606134</t>
  </si>
  <si>
    <t>Beztlaková liniová krémová injektáž cihelného zdiva hmotou,  tl. zdiva do 450 mm</t>
  </si>
  <si>
    <t>m</t>
  </si>
  <si>
    <t>RTS 25/ I</t>
  </si>
  <si>
    <t>Indiv</t>
  </si>
  <si>
    <t>Práce</t>
  </si>
  <si>
    <t>Běžná</t>
  </si>
  <si>
    <t>POL1_</t>
  </si>
  <si>
    <t>68</t>
  </si>
  <si>
    <t>VV</t>
  </si>
  <si>
    <t>281606136</t>
  </si>
  <si>
    <t>Beztlaková liniová krémová injektáž cihelného zdiva hmotou,  tl. zdiva do 750 mm</t>
  </si>
  <si>
    <t>28</t>
  </si>
  <si>
    <t>766629303</t>
  </si>
  <si>
    <t>Montáž oken plastových plochy do 4,50 m2</t>
  </si>
  <si>
    <t>kus</t>
  </si>
  <si>
    <t>61143962R1</t>
  </si>
  <si>
    <t>Okno plastové, oboustranně bílé, izolační trojsklo, 1760/1400</t>
  </si>
  <si>
    <t>m2</t>
  </si>
  <si>
    <t>Vlastní</t>
  </si>
  <si>
    <t>Specifikace</t>
  </si>
  <si>
    <t>POL3_</t>
  </si>
  <si>
    <t>Odkaz na mn. položky pořadí 3 : 3,00000</t>
  </si>
  <si>
    <t>766694113</t>
  </si>
  <si>
    <t>Montáž parapetních desek š.do 30 cm,dl.do 260 cm</t>
  </si>
  <si>
    <t>sál : 3</t>
  </si>
  <si>
    <t>60775514</t>
  </si>
  <si>
    <t>Parapet interiér PVC šíře 350 mm dl. 6 m, fólie bílá</t>
  </si>
  <si>
    <t>SPCM</t>
  </si>
  <si>
    <t>sál : 3*1,8</t>
  </si>
  <si>
    <t>786622211</t>
  </si>
  <si>
    <t>Žaluzie horizontální vnitřní AL lamely  včetně dodávky žaluzie</t>
  </si>
  <si>
    <t>3*1,72*1,38</t>
  </si>
  <si>
    <t>5*1,17*1,45</t>
  </si>
  <si>
    <t>2*1,79*1,3</t>
  </si>
  <si>
    <t>4*0,79*0,45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</si>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</sst>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N7" sqref="N7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71j3wGH8+WYTCAzvQbHEjlyiaBQfzu1qkWCJHyAhtZS6C3Vz8mbCzs+k7wv6HSA2Vo5dTaCzafQXfnyWlvGSkQ==" saltValue="beFMViNmVlN7yjzcCJ+ZO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3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5">
      <c r="A4" s="111">
        <v>1372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9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SUMIF(F52:F55,A16,I52:I55)+SUMIF(F52:F55,"PSU",I52:I55)</f>
        <v>0</v>
      </c>
      <c r="J16" s="85"/>
    </row>
    <row r="17" spans="1:10" ht="23.25" customHeight="1" x14ac:dyDescent="0.25">
      <c r="A17" s="199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SUMIF(F52:F55,A17,I52:I55)</f>
        <v>0</v>
      </c>
      <c r="J17" s="85"/>
    </row>
    <row r="18" spans="1:10" ht="23.25" customHeight="1" x14ac:dyDescent="0.25">
      <c r="A18" s="199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SUMIF(F52:F55,A18,I52:I55)</f>
        <v>0</v>
      </c>
      <c r="J18" s="85"/>
    </row>
    <row r="19" spans="1:10" ht="23.25" customHeight="1" x14ac:dyDescent="0.25">
      <c r="A19" s="199" t="s">
        <v>69</v>
      </c>
      <c r="B19" s="38" t="s">
        <v>29</v>
      </c>
      <c r="C19" s="62"/>
      <c r="D19" s="63"/>
      <c r="E19" s="83"/>
      <c r="F19" s="84"/>
      <c r="G19" s="83"/>
      <c r="H19" s="84"/>
      <c r="I19" s="83">
        <f>SUMIF(F52:F55,A19,I52:I55)</f>
        <v>0</v>
      </c>
      <c r="J19" s="85"/>
    </row>
    <row r="20" spans="1:10" ht="23.25" customHeight="1" x14ac:dyDescent="0.25">
      <c r="A20" s="199" t="s">
        <v>70</v>
      </c>
      <c r="B20" s="38" t="s">
        <v>30</v>
      </c>
      <c r="C20" s="62"/>
      <c r="D20" s="63"/>
      <c r="E20" s="83"/>
      <c r="F20" s="84"/>
      <c r="G20" s="83"/>
      <c r="H20" s="84"/>
      <c r="I20" s="83">
        <f>SUMIF(F52:F55,A20,I52:I55)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6">
        <v>1</v>
      </c>
      <c r="B39" s="147" t="s">
        <v>50</v>
      </c>
      <c r="C39" s="148"/>
      <c r="D39" s="148"/>
      <c r="E39" s="148"/>
      <c r="F39" s="149">
        <f>'01 01 Pol'!AE29</f>
        <v>0</v>
      </c>
      <c r="G39" s="150">
        <f>'01 01 Pol'!AF29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4" t="s">
        <v>43</v>
      </c>
      <c r="C40" s="155" t="s">
        <v>45</v>
      </c>
      <c r="D40" s="155"/>
      <c r="E40" s="155"/>
      <c r="F40" s="156">
        <f>'01 01 Pol'!AE29</f>
        <v>0</v>
      </c>
      <c r="G40" s="157">
        <f>'01 01 Pol'!AF29</f>
        <v>0</v>
      </c>
      <c r="H40" s="157"/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5">
      <c r="A41" s="136">
        <v>3</v>
      </c>
      <c r="B41" s="160" t="s">
        <v>43</v>
      </c>
      <c r="C41" s="148" t="s">
        <v>44</v>
      </c>
      <c r="D41" s="148"/>
      <c r="E41" s="148"/>
      <c r="F41" s="161">
        <f>'01 01 Pol'!AE29</f>
        <v>0</v>
      </c>
      <c r="G41" s="151">
        <f>'01 01 Pol'!AF29</f>
        <v>0</v>
      </c>
      <c r="H41" s="151"/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5">
      <c r="A42" s="136"/>
      <c r="B42" s="162" t="s">
        <v>51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4" spans="1:10" x14ac:dyDescent="0.25">
      <c r="A44" t="s">
        <v>53</v>
      </c>
      <c r="B44" t="s">
        <v>54</v>
      </c>
    </row>
    <row r="45" spans="1:10" x14ac:dyDescent="0.25">
      <c r="A45" t="s">
        <v>55</v>
      </c>
      <c r="B45" t="s">
        <v>56</v>
      </c>
    </row>
    <row r="46" spans="1:10" x14ac:dyDescent="0.25">
      <c r="A46" t="s">
        <v>57</v>
      </c>
      <c r="B46" t="s">
        <v>58</v>
      </c>
    </row>
    <row r="49" spans="1:10" ht="15.6" x14ac:dyDescent="0.3">
      <c r="B49" s="178" t="s">
        <v>59</v>
      </c>
    </row>
    <row r="51" spans="1:10" ht="25.5" customHeight="1" x14ac:dyDescent="0.25">
      <c r="A51" s="180"/>
      <c r="B51" s="183" t="s">
        <v>18</v>
      </c>
      <c r="C51" s="183" t="s">
        <v>6</v>
      </c>
      <c r="D51" s="184"/>
      <c r="E51" s="184"/>
      <c r="F51" s="185" t="s">
        <v>60</v>
      </c>
      <c r="G51" s="185"/>
      <c r="H51" s="185"/>
      <c r="I51" s="185" t="s">
        <v>31</v>
      </c>
      <c r="J51" s="185" t="s">
        <v>0</v>
      </c>
    </row>
    <row r="52" spans="1:10" ht="36.75" customHeight="1" x14ac:dyDescent="0.25">
      <c r="A52" s="181"/>
      <c r="B52" s="186" t="s">
        <v>61</v>
      </c>
      <c r="C52" s="187" t="s">
        <v>62</v>
      </c>
      <c r="D52" s="188"/>
      <c r="E52" s="188"/>
      <c r="F52" s="195" t="s">
        <v>26</v>
      </c>
      <c r="G52" s="196"/>
      <c r="H52" s="196"/>
      <c r="I52" s="196">
        <f>'01 01 Pol'!G8</f>
        <v>0</v>
      </c>
      <c r="J52" s="192" t="str">
        <f>IF(I56=0,"",I52/I56*100)</f>
        <v/>
      </c>
    </row>
    <row r="53" spans="1:10" ht="36.75" customHeight="1" x14ac:dyDescent="0.25">
      <c r="A53" s="181"/>
      <c r="B53" s="186" t="s">
        <v>63</v>
      </c>
      <c r="C53" s="187" t="s">
        <v>64</v>
      </c>
      <c r="D53" s="188"/>
      <c r="E53" s="188"/>
      <c r="F53" s="195" t="s">
        <v>26</v>
      </c>
      <c r="G53" s="196"/>
      <c r="H53" s="196"/>
      <c r="I53" s="196">
        <f>'01 01 Pol'!G13</f>
        <v>0</v>
      </c>
      <c r="J53" s="192" t="str">
        <f>IF(I56=0,"",I53/I56*100)</f>
        <v/>
      </c>
    </row>
    <row r="54" spans="1:10" ht="36.75" customHeight="1" x14ac:dyDescent="0.25">
      <c r="A54" s="181"/>
      <c r="B54" s="186" t="s">
        <v>65</v>
      </c>
      <c r="C54" s="187" t="s">
        <v>66</v>
      </c>
      <c r="D54" s="188"/>
      <c r="E54" s="188"/>
      <c r="F54" s="195" t="s">
        <v>27</v>
      </c>
      <c r="G54" s="196"/>
      <c r="H54" s="196"/>
      <c r="I54" s="196">
        <f>'01 01 Pol'!G17</f>
        <v>0</v>
      </c>
      <c r="J54" s="192" t="str">
        <f>IF(I56=0,"",I54/I56*100)</f>
        <v/>
      </c>
    </row>
    <row r="55" spans="1:10" ht="36.75" customHeight="1" x14ac:dyDescent="0.25">
      <c r="A55" s="181"/>
      <c r="B55" s="186" t="s">
        <v>67</v>
      </c>
      <c r="C55" s="187" t="s">
        <v>68</v>
      </c>
      <c r="D55" s="188"/>
      <c r="E55" s="188"/>
      <c r="F55" s="195" t="s">
        <v>27</v>
      </c>
      <c r="G55" s="196"/>
      <c r="H55" s="196"/>
      <c r="I55" s="196">
        <f>'01 01 Pol'!G22</f>
        <v>0</v>
      </c>
      <c r="J55" s="192" t="str">
        <f>IF(I56=0,"",I55/I56*100)</f>
        <v/>
      </c>
    </row>
    <row r="56" spans="1:10" ht="25.5" customHeight="1" x14ac:dyDescent="0.25">
      <c r="A56" s="182"/>
      <c r="B56" s="189" t="s">
        <v>1</v>
      </c>
      <c r="C56" s="190"/>
      <c r="D56" s="191"/>
      <c r="E56" s="191"/>
      <c r="F56" s="197"/>
      <c r="G56" s="198"/>
      <c r="H56" s="198"/>
      <c r="I56" s="198">
        <f>SUM(I52:I55)</f>
        <v>0</v>
      </c>
      <c r="J56" s="193">
        <f>SUM(J52:J55)</f>
        <v>0</v>
      </c>
    </row>
    <row r="57" spans="1:10" x14ac:dyDescent="0.25">
      <c r="F57" s="135"/>
      <c r="G57" s="135"/>
      <c r="H57" s="135"/>
      <c r="I57" s="135"/>
      <c r="J57" s="194"/>
    </row>
    <row r="58" spans="1:10" x14ac:dyDescent="0.25">
      <c r="F58" s="135"/>
      <c r="G58" s="135"/>
      <c r="H58" s="135"/>
      <c r="I58" s="135"/>
      <c r="J58" s="194"/>
    </row>
    <row r="59" spans="1:10" x14ac:dyDescent="0.25">
      <c r="F59" s="135"/>
      <c r="G59" s="135"/>
      <c r="H59" s="135"/>
      <c r="I59" s="135"/>
      <c r="J59" s="194"/>
    </row>
  </sheetData>
  <sheetProtection algorithmName="SHA-512" hashValue="VrILeUElnTMXm6/9WtV4avol3OwH2kxEsto3eg+4Wr6AtXTMk5g4jDTn4OWTorc6fEmFLg9cvGrr1oW7aNgY1A==" saltValue="ETN8l9Kxqt49rc4SmpkQG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3:E53"/>
    <mergeCell ref="C54:E54"/>
    <mergeCell ref="C55:E55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wct58oLDr1IzSq248L7qG9IWmZYxT0OdrO+j+V+Xro0kewFaDbT0TeB9v5esoa+5VLG/jANssgDQgz9KLQUI1A==" saltValue="mYpFE6aOEqHVbbAkvzOZn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BBA7E-718E-43FA-B7C3-DD181F34AF0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9" customWidth="1"/>
    <col min="3" max="3" width="38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00" t="s">
        <v>7</v>
      </c>
      <c r="B1" s="200"/>
      <c r="C1" s="200"/>
      <c r="D1" s="200"/>
      <c r="E1" s="200"/>
      <c r="F1" s="200"/>
      <c r="G1" s="200"/>
      <c r="AG1" t="s">
        <v>71</v>
      </c>
    </row>
    <row r="2" spans="1:60" ht="25.05" customHeight="1" x14ac:dyDescent="0.25">
      <c r="A2" s="201" t="s">
        <v>8</v>
      </c>
      <c r="B2" s="49" t="s">
        <v>48</v>
      </c>
      <c r="C2" s="204" t="s">
        <v>49</v>
      </c>
      <c r="D2" s="202"/>
      <c r="E2" s="202"/>
      <c r="F2" s="202"/>
      <c r="G2" s="203"/>
      <c r="AG2" t="s">
        <v>72</v>
      </c>
    </row>
    <row r="3" spans="1:60" ht="25.05" customHeight="1" x14ac:dyDescent="0.25">
      <c r="A3" s="201" t="s">
        <v>9</v>
      </c>
      <c r="B3" s="49" t="s">
        <v>43</v>
      </c>
      <c r="C3" s="204" t="s">
        <v>45</v>
      </c>
      <c r="D3" s="202"/>
      <c r="E3" s="202"/>
      <c r="F3" s="202"/>
      <c r="G3" s="203"/>
      <c r="AC3" s="179" t="s">
        <v>72</v>
      </c>
      <c r="AG3" t="s">
        <v>73</v>
      </c>
    </row>
    <row r="4" spans="1:60" ht="25.05" customHeight="1" x14ac:dyDescent="0.25">
      <c r="A4" s="205" t="s">
        <v>10</v>
      </c>
      <c r="B4" s="206" t="s">
        <v>43</v>
      </c>
      <c r="C4" s="207" t="s">
        <v>44</v>
      </c>
      <c r="D4" s="208"/>
      <c r="E4" s="208"/>
      <c r="F4" s="208"/>
      <c r="G4" s="209"/>
      <c r="AG4" t="s">
        <v>74</v>
      </c>
    </row>
    <row r="5" spans="1:60" x14ac:dyDescent="0.25">
      <c r="D5" s="10"/>
    </row>
    <row r="6" spans="1:60" ht="39.6" x14ac:dyDescent="0.25">
      <c r="A6" s="211" t="s">
        <v>75</v>
      </c>
      <c r="B6" s="213" t="s">
        <v>76</v>
      </c>
      <c r="C6" s="213" t="s">
        <v>77</v>
      </c>
      <c r="D6" s="212" t="s">
        <v>78</v>
      </c>
      <c r="E6" s="211" t="s">
        <v>79</v>
      </c>
      <c r="F6" s="210" t="s">
        <v>80</v>
      </c>
      <c r="G6" s="211" t="s">
        <v>31</v>
      </c>
      <c r="H6" s="214" t="s">
        <v>32</v>
      </c>
      <c r="I6" s="214" t="s">
        <v>81</v>
      </c>
      <c r="J6" s="214" t="s">
        <v>33</v>
      </c>
      <c r="K6" s="214" t="s">
        <v>82</v>
      </c>
      <c r="L6" s="214" t="s">
        <v>83</v>
      </c>
      <c r="M6" s="214" t="s">
        <v>84</v>
      </c>
      <c r="N6" s="214" t="s">
        <v>85</v>
      </c>
      <c r="O6" s="214" t="s">
        <v>86</v>
      </c>
      <c r="P6" s="214" t="s">
        <v>87</v>
      </c>
      <c r="Q6" s="214" t="s">
        <v>88</v>
      </c>
      <c r="R6" s="214" t="s">
        <v>89</v>
      </c>
      <c r="S6" s="214" t="s">
        <v>90</v>
      </c>
      <c r="T6" s="214" t="s">
        <v>91</v>
      </c>
      <c r="U6" s="214" t="s">
        <v>92</v>
      </c>
      <c r="V6" s="214" t="s">
        <v>93</v>
      </c>
      <c r="W6" s="214" t="s">
        <v>94</v>
      </c>
      <c r="X6" s="214" t="s">
        <v>95</v>
      </c>
      <c r="Y6" s="214" t="s">
        <v>96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41" t="s">
        <v>97</v>
      </c>
      <c r="B8" s="242" t="s">
        <v>61</v>
      </c>
      <c r="C8" s="260" t="s">
        <v>62</v>
      </c>
      <c r="D8" s="243"/>
      <c r="E8" s="244"/>
      <c r="F8" s="245"/>
      <c r="G8" s="246">
        <f>SUMIF(AG9:AG12,"&lt;&gt;NOR",G9:G12)</f>
        <v>0</v>
      </c>
      <c r="H8" s="240"/>
      <c r="I8" s="240">
        <f>SUM(I9:I12)</f>
        <v>0</v>
      </c>
      <c r="J8" s="240"/>
      <c r="K8" s="240">
        <f>SUM(K9:K12)</f>
        <v>0</v>
      </c>
      <c r="L8" s="240"/>
      <c r="M8" s="240">
        <f>SUM(M9:M12)</f>
        <v>0</v>
      </c>
      <c r="N8" s="239"/>
      <c r="O8" s="239">
        <f>SUM(O9:O12)</f>
        <v>0.06</v>
      </c>
      <c r="P8" s="239"/>
      <c r="Q8" s="239">
        <f>SUM(Q9:Q12)</f>
        <v>0</v>
      </c>
      <c r="R8" s="240"/>
      <c r="S8" s="240"/>
      <c r="T8" s="240"/>
      <c r="U8" s="240"/>
      <c r="V8" s="240">
        <f>SUM(V9:V12)</f>
        <v>80.36</v>
      </c>
      <c r="W8" s="240"/>
      <c r="X8" s="240"/>
      <c r="Y8" s="240"/>
      <c r="AG8" t="s">
        <v>98</v>
      </c>
    </row>
    <row r="9" spans="1:60" ht="20.399999999999999" outlineLevel="1" x14ac:dyDescent="0.25">
      <c r="A9" s="248">
        <v>1</v>
      </c>
      <c r="B9" s="249" t="s">
        <v>99</v>
      </c>
      <c r="C9" s="261" t="s">
        <v>100</v>
      </c>
      <c r="D9" s="250" t="s">
        <v>101</v>
      </c>
      <c r="E9" s="251">
        <v>68</v>
      </c>
      <c r="F9" s="252"/>
      <c r="G9" s="253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21</v>
      </c>
      <c r="M9" s="235">
        <f>G9*(1+L9/100)</f>
        <v>0</v>
      </c>
      <c r="N9" s="234">
        <v>6.4999999999999997E-4</v>
      </c>
      <c r="O9" s="234">
        <f>ROUND(E9*N9,2)</f>
        <v>0.04</v>
      </c>
      <c r="P9" s="234">
        <v>0</v>
      </c>
      <c r="Q9" s="234">
        <f>ROUND(E9*P9,2)</f>
        <v>0</v>
      </c>
      <c r="R9" s="235"/>
      <c r="S9" s="235" t="s">
        <v>102</v>
      </c>
      <c r="T9" s="235" t="s">
        <v>103</v>
      </c>
      <c r="U9" s="235">
        <v>0.77</v>
      </c>
      <c r="V9" s="235">
        <f>ROUND(E9*U9,2)</f>
        <v>52.36</v>
      </c>
      <c r="W9" s="235"/>
      <c r="X9" s="235" t="s">
        <v>104</v>
      </c>
      <c r="Y9" s="235" t="s">
        <v>105</v>
      </c>
      <c r="Z9" s="215"/>
      <c r="AA9" s="215"/>
      <c r="AB9" s="215"/>
      <c r="AC9" s="215"/>
      <c r="AD9" s="215"/>
      <c r="AE9" s="215"/>
      <c r="AF9" s="215"/>
      <c r="AG9" s="215" t="s">
        <v>106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5">
      <c r="A10" s="232"/>
      <c r="B10" s="233"/>
      <c r="C10" s="262" t="s">
        <v>107</v>
      </c>
      <c r="D10" s="237"/>
      <c r="E10" s="238">
        <v>68</v>
      </c>
      <c r="F10" s="235"/>
      <c r="G10" s="235"/>
      <c r="H10" s="235"/>
      <c r="I10" s="235"/>
      <c r="J10" s="235"/>
      <c r="K10" s="235"/>
      <c r="L10" s="235"/>
      <c r="M10" s="235"/>
      <c r="N10" s="234"/>
      <c r="O10" s="234"/>
      <c r="P10" s="234"/>
      <c r="Q10" s="234"/>
      <c r="R10" s="235"/>
      <c r="S10" s="235"/>
      <c r="T10" s="235"/>
      <c r="U10" s="235"/>
      <c r="V10" s="235"/>
      <c r="W10" s="235"/>
      <c r="X10" s="235"/>
      <c r="Y10" s="235"/>
      <c r="Z10" s="215"/>
      <c r="AA10" s="215"/>
      <c r="AB10" s="215"/>
      <c r="AC10" s="215"/>
      <c r="AD10" s="215"/>
      <c r="AE10" s="215"/>
      <c r="AF10" s="215"/>
      <c r="AG10" s="215" t="s">
        <v>108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0.399999999999999" outlineLevel="1" x14ac:dyDescent="0.25">
      <c r="A11" s="248">
        <v>2</v>
      </c>
      <c r="B11" s="249" t="s">
        <v>109</v>
      </c>
      <c r="C11" s="261" t="s">
        <v>110</v>
      </c>
      <c r="D11" s="250" t="s">
        <v>101</v>
      </c>
      <c r="E11" s="251">
        <v>28</v>
      </c>
      <c r="F11" s="252"/>
      <c r="G11" s="253">
        <f>ROUND(E11*F11,2)</f>
        <v>0</v>
      </c>
      <c r="H11" s="236"/>
      <c r="I11" s="235">
        <f>ROUND(E11*H11,2)</f>
        <v>0</v>
      </c>
      <c r="J11" s="236"/>
      <c r="K11" s="235">
        <f>ROUND(E11*J11,2)</f>
        <v>0</v>
      </c>
      <c r="L11" s="235">
        <v>21</v>
      </c>
      <c r="M11" s="235">
        <f>G11*(1+L11/100)</f>
        <v>0</v>
      </c>
      <c r="N11" s="234">
        <v>8.3000000000000001E-4</v>
      </c>
      <c r="O11" s="234">
        <f>ROUND(E11*N11,2)</f>
        <v>0.02</v>
      </c>
      <c r="P11" s="234">
        <v>0</v>
      </c>
      <c r="Q11" s="234">
        <f>ROUND(E11*P11,2)</f>
        <v>0</v>
      </c>
      <c r="R11" s="235"/>
      <c r="S11" s="235" t="s">
        <v>102</v>
      </c>
      <c r="T11" s="235" t="s">
        <v>103</v>
      </c>
      <c r="U11" s="235">
        <v>1</v>
      </c>
      <c r="V11" s="235">
        <f>ROUND(E11*U11,2)</f>
        <v>28</v>
      </c>
      <c r="W11" s="235"/>
      <c r="X11" s="235" t="s">
        <v>104</v>
      </c>
      <c r="Y11" s="235" t="s">
        <v>105</v>
      </c>
      <c r="Z11" s="215"/>
      <c r="AA11" s="215"/>
      <c r="AB11" s="215"/>
      <c r="AC11" s="215"/>
      <c r="AD11" s="215"/>
      <c r="AE11" s="215"/>
      <c r="AF11" s="215"/>
      <c r="AG11" s="215" t="s">
        <v>106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2" x14ac:dyDescent="0.25">
      <c r="A12" s="232"/>
      <c r="B12" s="233"/>
      <c r="C12" s="262" t="s">
        <v>111</v>
      </c>
      <c r="D12" s="237"/>
      <c r="E12" s="238">
        <v>28</v>
      </c>
      <c r="F12" s="235"/>
      <c r="G12" s="235"/>
      <c r="H12" s="235"/>
      <c r="I12" s="235"/>
      <c r="J12" s="235"/>
      <c r="K12" s="235"/>
      <c r="L12" s="235"/>
      <c r="M12" s="235"/>
      <c r="N12" s="234"/>
      <c r="O12" s="234"/>
      <c r="P12" s="234"/>
      <c r="Q12" s="234"/>
      <c r="R12" s="235"/>
      <c r="S12" s="235"/>
      <c r="T12" s="235"/>
      <c r="U12" s="235"/>
      <c r="V12" s="235"/>
      <c r="W12" s="235"/>
      <c r="X12" s="235"/>
      <c r="Y12" s="235"/>
      <c r="Z12" s="215"/>
      <c r="AA12" s="215"/>
      <c r="AB12" s="215"/>
      <c r="AC12" s="215"/>
      <c r="AD12" s="215"/>
      <c r="AE12" s="215"/>
      <c r="AF12" s="215"/>
      <c r="AG12" s="215" t="s">
        <v>108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x14ac:dyDescent="0.25">
      <c r="A13" s="241" t="s">
        <v>97</v>
      </c>
      <c r="B13" s="242" t="s">
        <v>63</v>
      </c>
      <c r="C13" s="260" t="s">
        <v>64</v>
      </c>
      <c r="D13" s="243"/>
      <c r="E13" s="244"/>
      <c r="F13" s="245"/>
      <c r="G13" s="246">
        <f>SUMIF(AG14:AG16,"&lt;&gt;NOR",G14:G16)</f>
        <v>0</v>
      </c>
      <c r="H13" s="240"/>
      <c r="I13" s="240">
        <f>SUM(I14:I16)</f>
        <v>0</v>
      </c>
      <c r="J13" s="240"/>
      <c r="K13" s="240">
        <f>SUM(K14:K16)</f>
        <v>0</v>
      </c>
      <c r="L13" s="240"/>
      <c r="M13" s="240">
        <f>SUM(M14:M16)</f>
        <v>0</v>
      </c>
      <c r="N13" s="239"/>
      <c r="O13" s="239">
        <f>SUM(O14:O16)</f>
        <v>0.03</v>
      </c>
      <c r="P13" s="239"/>
      <c r="Q13" s="239">
        <f>SUM(Q14:Q16)</f>
        <v>0</v>
      </c>
      <c r="R13" s="240"/>
      <c r="S13" s="240"/>
      <c r="T13" s="240"/>
      <c r="U13" s="240"/>
      <c r="V13" s="240">
        <f>SUM(V14:V16)</f>
        <v>9.15</v>
      </c>
      <c r="W13" s="240"/>
      <c r="X13" s="240"/>
      <c r="Y13" s="240"/>
      <c r="AG13" t="s">
        <v>98</v>
      </c>
    </row>
    <row r="14" spans="1:60" outlineLevel="1" x14ac:dyDescent="0.25">
      <c r="A14" s="254">
        <v>3</v>
      </c>
      <c r="B14" s="255" t="s">
        <v>112</v>
      </c>
      <c r="C14" s="263" t="s">
        <v>113</v>
      </c>
      <c r="D14" s="256" t="s">
        <v>114</v>
      </c>
      <c r="E14" s="257">
        <v>3</v>
      </c>
      <c r="F14" s="258"/>
      <c r="G14" s="259">
        <f>ROUND(E14*F14,2)</f>
        <v>0</v>
      </c>
      <c r="H14" s="236"/>
      <c r="I14" s="235">
        <f>ROUND(E14*H14,2)</f>
        <v>0</v>
      </c>
      <c r="J14" s="236"/>
      <c r="K14" s="235">
        <f>ROUND(E14*J14,2)</f>
        <v>0</v>
      </c>
      <c r="L14" s="235">
        <v>21</v>
      </c>
      <c r="M14" s="235">
        <f>G14*(1+L14/100)</f>
        <v>0</v>
      </c>
      <c r="N14" s="234">
        <v>1.65E-3</v>
      </c>
      <c r="O14" s="234">
        <f>ROUND(E14*N14,2)</f>
        <v>0</v>
      </c>
      <c r="P14" s="234">
        <v>0</v>
      </c>
      <c r="Q14" s="234">
        <f>ROUND(E14*P14,2)</f>
        <v>0</v>
      </c>
      <c r="R14" s="235"/>
      <c r="S14" s="235" t="s">
        <v>102</v>
      </c>
      <c r="T14" s="235" t="s">
        <v>103</v>
      </c>
      <c r="U14" s="235">
        <v>3.05</v>
      </c>
      <c r="V14" s="235">
        <f>ROUND(E14*U14,2)</f>
        <v>9.15</v>
      </c>
      <c r="W14" s="235"/>
      <c r="X14" s="235" t="s">
        <v>104</v>
      </c>
      <c r="Y14" s="235" t="s">
        <v>105</v>
      </c>
      <c r="Z14" s="215"/>
      <c r="AA14" s="215"/>
      <c r="AB14" s="215"/>
      <c r="AC14" s="215"/>
      <c r="AD14" s="215"/>
      <c r="AE14" s="215"/>
      <c r="AF14" s="215"/>
      <c r="AG14" s="215" t="s">
        <v>106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0.399999999999999" outlineLevel="1" x14ac:dyDescent="0.25">
      <c r="A15" s="248">
        <v>4</v>
      </c>
      <c r="B15" s="249" t="s">
        <v>115</v>
      </c>
      <c r="C15" s="261" t="s">
        <v>116</v>
      </c>
      <c r="D15" s="250" t="s">
        <v>117</v>
      </c>
      <c r="E15" s="251">
        <v>3</v>
      </c>
      <c r="F15" s="252"/>
      <c r="G15" s="253">
        <f>ROUND(E15*F15,2)</f>
        <v>0</v>
      </c>
      <c r="H15" s="236"/>
      <c r="I15" s="235">
        <f>ROUND(E15*H15,2)</f>
        <v>0</v>
      </c>
      <c r="J15" s="236"/>
      <c r="K15" s="235">
        <f>ROUND(E15*J15,2)</f>
        <v>0</v>
      </c>
      <c r="L15" s="235">
        <v>21</v>
      </c>
      <c r="M15" s="235">
        <f>G15*(1+L15/100)</f>
        <v>0</v>
      </c>
      <c r="N15" s="234">
        <v>0.01</v>
      </c>
      <c r="O15" s="234">
        <f>ROUND(E15*N15,2)</f>
        <v>0.03</v>
      </c>
      <c r="P15" s="234">
        <v>0</v>
      </c>
      <c r="Q15" s="234">
        <f>ROUND(E15*P15,2)</f>
        <v>0</v>
      </c>
      <c r="R15" s="235"/>
      <c r="S15" s="235" t="s">
        <v>118</v>
      </c>
      <c r="T15" s="235" t="s">
        <v>103</v>
      </c>
      <c r="U15" s="235">
        <v>0</v>
      </c>
      <c r="V15" s="235">
        <f>ROUND(E15*U15,2)</f>
        <v>0</v>
      </c>
      <c r="W15" s="235"/>
      <c r="X15" s="235" t="s">
        <v>119</v>
      </c>
      <c r="Y15" s="235" t="s">
        <v>105</v>
      </c>
      <c r="Z15" s="215"/>
      <c r="AA15" s="215"/>
      <c r="AB15" s="215"/>
      <c r="AC15" s="215"/>
      <c r="AD15" s="215"/>
      <c r="AE15" s="215"/>
      <c r="AF15" s="215"/>
      <c r="AG15" s="215" t="s">
        <v>120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2" x14ac:dyDescent="0.25">
      <c r="A16" s="232"/>
      <c r="B16" s="233"/>
      <c r="C16" s="262" t="s">
        <v>121</v>
      </c>
      <c r="D16" s="237"/>
      <c r="E16" s="238">
        <v>3</v>
      </c>
      <c r="F16" s="235"/>
      <c r="G16" s="235"/>
      <c r="H16" s="235"/>
      <c r="I16" s="235"/>
      <c r="J16" s="235"/>
      <c r="K16" s="235"/>
      <c r="L16" s="235"/>
      <c r="M16" s="235"/>
      <c r="N16" s="234"/>
      <c r="O16" s="234"/>
      <c r="P16" s="234"/>
      <c r="Q16" s="234"/>
      <c r="R16" s="235"/>
      <c r="S16" s="235"/>
      <c r="T16" s="235"/>
      <c r="U16" s="235"/>
      <c r="V16" s="235"/>
      <c r="W16" s="235"/>
      <c r="X16" s="235"/>
      <c r="Y16" s="235"/>
      <c r="Z16" s="215"/>
      <c r="AA16" s="215"/>
      <c r="AB16" s="215"/>
      <c r="AC16" s="215"/>
      <c r="AD16" s="215"/>
      <c r="AE16" s="215"/>
      <c r="AF16" s="215"/>
      <c r="AG16" s="215" t="s">
        <v>108</v>
      </c>
      <c r="AH16" s="215">
        <v>5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x14ac:dyDescent="0.25">
      <c r="A17" s="241" t="s">
        <v>97</v>
      </c>
      <c r="B17" s="242" t="s">
        <v>65</v>
      </c>
      <c r="C17" s="260" t="s">
        <v>66</v>
      </c>
      <c r="D17" s="243"/>
      <c r="E17" s="244"/>
      <c r="F17" s="245"/>
      <c r="G17" s="246">
        <f>SUMIF(AG18:AG21,"&lt;&gt;NOR",G18:G21)</f>
        <v>0</v>
      </c>
      <c r="H17" s="240"/>
      <c r="I17" s="240">
        <f>SUM(I18:I21)</f>
        <v>0</v>
      </c>
      <c r="J17" s="240"/>
      <c r="K17" s="240">
        <f>SUM(K18:K21)</f>
        <v>0</v>
      </c>
      <c r="L17" s="240"/>
      <c r="M17" s="240">
        <f>SUM(M18:M21)</f>
        <v>0</v>
      </c>
      <c r="N17" s="239"/>
      <c r="O17" s="239">
        <f>SUM(O18:O21)</f>
        <v>0.02</v>
      </c>
      <c r="P17" s="239"/>
      <c r="Q17" s="239">
        <f>SUM(Q18:Q21)</f>
        <v>0</v>
      </c>
      <c r="R17" s="240"/>
      <c r="S17" s="240"/>
      <c r="T17" s="240"/>
      <c r="U17" s="240"/>
      <c r="V17" s="240">
        <f>SUM(V18:V21)</f>
        <v>2.2200000000000002</v>
      </c>
      <c r="W17" s="240"/>
      <c r="X17" s="240"/>
      <c r="Y17" s="240"/>
      <c r="AG17" t="s">
        <v>98</v>
      </c>
    </row>
    <row r="18" spans="1:60" outlineLevel="1" x14ac:dyDescent="0.25">
      <c r="A18" s="248">
        <v>5</v>
      </c>
      <c r="B18" s="249" t="s">
        <v>122</v>
      </c>
      <c r="C18" s="261" t="s">
        <v>123</v>
      </c>
      <c r="D18" s="250" t="s">
        <v>114</v>
      </c>
      <c r="E18" s="251">
        <v>3</v>
      </c>
      <c r="F18" s="252"/>
      <c r="G18" s="253">
        <f>ROUND(E18*F18,2)</f>
        <v>0</v>
      </c>
      <c r="H18" s="236"/>
      <c r="I18" s="235">
        <f>ROUND(E18*H18,2)</f>
        <v>0</v>
      </c>
      <c r="J18" s="236"/>
      <c r="K18" s="235">
        <f>ROUND(E18*J18,2)</f>
        <v>0</v>
      </c>
      <c r="L18" s="235">
        <v>21</v>
      </c>
      <c r="M18" s="235">
        <f>G18*(1+L18/100)</f>
        <v>0</v>
      </c>
      <c r="N18" s="234">
        <v>2.0000000000000002E-5</v>
      </c>
      <c r="O18" s="234">
        <f>ROUND(E18*N18,2)</f>
        <v>0</v>
      </c>
      <c r="P18" s="234">
        <v>0</v>
      </c>
      <c r="Q18" s="234">
        <f>ROUND(E18*P18,2)</f>
        <v>0</v>
      </c>
      <c r="R18" s="235"/>
      <c r="S18" s="235" t="s">
        <v>102</v>
      </c>
      <c r="T18" s="235" t="s">
        <v>102</v>
      </c>
      <c r="U18" s="235">
        <v>0.74034</v>
      </c>
      <c r="V18" s="235">
        <f>ROUND(E18*U18,2)</f>
        <v>2.2200000000000002</v>
      </c>
      <c r="W18" s="235"/>
      <c r="X18" s="235" t="s">
        <v>104</v>
      </c>
      <c r="Y18" s="235" t="s">
        <v>105</v>
      </c>
      <c r="Z18" s="215"/>
      <c r="AA18" s="215"/>
      <c r="AB18" s="215"/>
      <c r="AC18" s="215"/>
      <c r="AD18" s="215"/>
      <c r="AE18" s="215"/>
      <c r="AF18" s="215"/>
      <c r="AG18" s="215" t="s">
        <v>106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2" x14ac:dyDescent="0.25">
      <c r="A19" s="232"/>
      <c r="B19" s="233"/>
      <c r="C19" s="262" t="s">
        <v>124</v>
      </c>
      <c r="D19" s="237"/>
      <c r="E19" s="238">
        <v>3</v>
      </c>
      <c r="F19" s="235"/>
      <c r="G19" s="235"/>
      <c r="H19" s="235"/>
      <c r="I19" s="235"/>
      <c r="J19" s="235"/>
      <c r="K19" s="235"/>
      <c r="L19" s="235"/>
      <c r="M19" s="235"/>
      <c r="N19" s="234"/>
      <c r="O19" s="234"/>
      <c r="P19" s="234"/>
      <c r="Q19" s="234"/>
      <c r="R19" s="235"/>
      <c r="S19" s="235"/>
      <c r="T19" s="235"/>
      <c r="U19" s="235"/>
      <c r="V19" s="235"/>
      <c r="W19" s="235"/>
      <c r="X19" s="235"/>
      <c r="Y19" s="235"/>
      <c r="Z19" s="215"/>
      <c r="AA19" s="215"/>
      <c r="AB19" s="215"/>
      <c r="AC19" s="215"/>
      <c r="AD19" s="215"/>
      <c r="AE19" s="215"/>
      <c r="AF19" s="215"/>
      <c r="AG19" s="215" t="s">
        <v>108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5">
      <c r="A20" s="248">
        <v>6</v>
      </c>
      <c r="B20" s="249" t="s">
        <v>125</v>
      </c>
      <c r="C20" s="261" t="s">
        <v>126</v>
      </c>
      <c r="D20" s="250" t="s">
        <v>101</v>
      </c>
      <c r="E20" s="251">
        <v>5.4</v>
      </c>
      <c r="F20" s="252"/>
      <c r="G20" s="253">
        <f>ROUND(E20*F20,2)</f>
        <v>0</v>
      </c>
      <c r="H20" s="236"/>
      <c r="I20" s="235">
        <f>ROUND(E20*H20,2)</f>
        <v>0</v>
      </c>
      <c r="J20" s="236"/>
      <c r="K20" s="235">
        <f>ROUND(E20*J20,2)</f>
        <v>0</v>
      </c>
      <c r="L20" s="235">
        <v>21</v>
      </c>
      <c r="M20" s="235">
        <f>G20*(1+L20/100)</f>
        <v>0</v>
      </c>
      <c r="N20" s="234">
        <v>4.5500000000000002E-3</v>
      </c>
      <c r="O20" s="234">
        <f>ROUND(E20*N20,2)</f>
        <v>0.02</v>
      </c>
      <c r="P20" s="234">
        <v>0</v>
      </c>
      <c r="Q20" s="234">
        <f>ROUND(E20*P20,2)</f>
        <v>0</v>
      </c>
      <c r="R20" s="235" t="s">
        <v>127</v>
      </c>
      <c r="S20" s="235" t="s">
        <v>102</v>
      </c>
      <c r="T20" s="235" t="s">
        <v>102</v>
      </c>
      <c r="U20" s="235">
        <v>0</v>
      </c>
      <c r="V20" s="235">
        <f>ROUND(E20*U20,2)</f>
        <v>0</v>
      </c>
      <c r="W20" s="235"/>
      <c r="X20" s="235" t="s">
        <v>119</v>
      </c>
      <c r="Y20" s="235" t="s">
        <v>105</v>
      </c>
      <c r="Z20" s="215"/>
      <c r="AA20" s="215"/>
      <c r="AB20" s="215"/>
      <c r="AC20" s="215"/>
      <c r="AD20" s="215"/>
      <c r="AE20" s="215"/>
      <c r="AF20" s="215"/>
      <c r="AG20" s="215" t="s">
        <v>120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2" x14ac:dyDescent="0.25">
      <c r="A21" s="232"/>
      <c r="B21" s="233"/>
      <c r="C21" s="262" t="s">
        <v>128</v>
      </c>
      <c r="D21" s="237"/>
      <c r="E21" s="238">
        <v>5.4</v>
      </c>
      <c r="F21" s="235"/>
      <c r="G21" s="235"/>
      <c r="H21" s="235"/>
      <c r="I21" s="235"/>
      <c r="J21" s="235"/>
      <c r="K21" s="235"/>
      <c r="L21" s="235"/>
      <c r="M21" s="235"/>
      <c r="N21" s="234"/>
      <c r="O21" s="234"/>
      <c r="P21" s="234"/>
      <c r="Q21" s="234"/>
      <c r="R21" s="235"/>
      <c r="S21" s="235"/>
      <c r="T21" s="235"/>
      <c r="U21" s="235"/>
      <c r="V21" s="235"/>
      <c r="W21" s="235"/>
      <c r="X21" s="235"/>
      <c r="Y21" s="235"/>
      <c r="Z21" s="215"/>
      <c r="AA21" s="215"/>
      <c r="AB21" s="215"/>
      <c r="AC21" s="215"/>
      <c r="AD21" s="215"/>
      <c r="AE21" s="215"/>
      <c r="AF21" s="215"/>
      <c r="AG21" s="215" t="s">
        <v>108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x14ac:dyDescent="0.25">
      <c r="A22" s="241" t="s">
        <v>97</v>
      </c>
      <c r="B22" s="242" t="s">
        <v>67</v>
      </c>
      <c r="C22" s="260" t="s">
        <v>68</v>
      </c>
      <c r="D22" s="243"/>
      <c r="E22" s="244"/>
      <c r="F22" s="245"/>
      <c r="G22" s="246">
        <f>SUMIF(AG23:AG27,"&lt;&gt;NOR",G23:G27)</f>
        <v>0</v>
      </c>
      <c r="H22" s="240"/>
      <c r="I22" s="240">
        <f>SUM(I23:I27)</f>
        <v>0</v>
      </c>
      <c r="J22" s="240"/>
      <c r="K22" s="240">
        <f>SUM(K23:K27)</f>
        <v>0</v>
      </c>
      <c r="L22" s="240"/>
      <c r="M22" s="240">
        <f>SUM(M23:M27)</f>
        <v>0</v>
      </c>
      <c r="N22" s="239"/>
      <c r="O22" s="239">
        <f>SUM(O23:O27)</f>
        <v>0.08</v>
      </c>
      <c r="P22" s="239"/>
      <c r="Q22" s="239">
        <f>SUM(Q23:Q27)</f>
        <v>0</v>
      </c>
      <c r="R22" s="240"/>
      <c r="S22" s="240"/>
      <c r="T22" s="240"/>
      <c r="U22" s="240"/>
      <c r="V22" s="240">
        <f>SUM(V23:V27)</f>
        <v>6.5</v>
      </c>
      <c r="W22" s="240"/>
      <c r="X22" s="240"/>
      <c r="Y22" s="240"/>
      <c r="AG22" t="s">
        <v>98</v>
      </c>
    </row>
    <row r="23" spans="1:60" ht="20.399999999999999" outlineLevel="1" x14ac:dyDescent="0.25">
      <c r="A23" s="248">
        <v>7</v>
      </c>
      <c r="B23" s="249" t="s">
        <v>129</v>
      </c>
      <c r="C23" s="261" t="s">
        <v>130</v>
      </c>
      <c r="D23" s="250" t="s">
        <v>117</v>
      </c>
      <c r="E23" s="251">
        <v>21.679300000000001</v>
      </c>
      <c r="F23" s="252"/>
      <c r="G23" s="253">
        <f>ROUND(E23*F23,2)</f>
        <v>0</v>
      </c>
      <c r="H23" s="236"/>
      <c r="I23" s="235">
        <f>ROUND(E23*H23,2)</f>
        <v>0</v>
      </c>
      <c r="J23" s="236"/>
      <c r="K23" s="235">
        <f>ROUND(E23*J23,2)</f>
        <v>0</v>
      </c>
      <c r="L23" s="235">
        <v>21</v>
      </c>
      <c r="M23" s="235">
        <f>G23*(1+L23/100)</f>
        <v>0</v>
      </c>
      <c r="N23" s="234">
        <v>3.82E-3</v>
      </c>
      <c r="O23" s="234">
        <f>ROUND(E23*N23,2)</f>
        <v>0.08</v>
      </c>
      <c r="P23" s="234">
        <v>0</v>
      </c>
      <c r="Q23" s="234">
        <f>ROUND(E23*P23,2)</f>
        <v>0</v>
      </c>
      <c r="R23" s="235"/>
      <c r="S23" s="235" t="s">
        <v>102</v>
      </c>
      <c r="T23" s="235" t="s">
        <v>102</v>
      </c>
      <c r="U23" s="235">
        <v>0.3</v>
      </c>
      <c r="V23" s="235">
        <f>ROUND(E23*U23,2)</f>
        <v>6.5</v>
      </c>
      <c r="W23" s="235"/>
      <c r="X23" s="235" t="s">
        <v>104</v>
      </c>
      <c r="Y23" s="235" t="s">
        <v>105</v>
      </c>
      <c r="Z23" s="215"/>
      <c r="AA23" s="215"/>
      <c r="AB23" s="215"/>
      <c r="AC23" s="215"/>
      <c r="AD23" s="215"/>
      <c r="AE23" s="215"/>
      <c r="AF23" s="215"/>
      <c r="AG23" s="215" t="s">
        <v>106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2" x14ac:dyDescent="0.25">
      <c r="A24" s="232"/>
      <c r="B24" s="233"/>
      <c r="C24" s="262" t="s">
        <v>131</v>
      </c>
      <c r="D24" s="237"/>
      <c r="E24" s="238">
        <v>7.1208</v>
      </c>
      <c r="F24" s="235"/>
      <c r="G24" s="235"/>
      <c r="H24" s="235"/>
      <c r="I24" s="235"/>
      <c r="J24" s="235"/>
      <c r="K24" s="235"/>
      <c r="L24" s="235"/>
      <c r="M24" s="235"/>
      <c r="N24" s="234"/>
      <c r="O24" s="234"/>
      <c r="P24" s="234"/>
      <c r="Q24" s="234"/>
      <c r="R24" s="235"/>
      <c r="S24" s="235"/>
      <c r="T24" s="235"/>
      <c r="U24" s="235"/>
      <c r="V24" s="235"/>
      <c r="W24" s="235"/>
      <c r="X24" s="235"/>
      <c r="Y24" s="235"/>
      <c r="Z24" s="215"/>
      <c r="AA24" s="215"/>
      <c r="AB24" s="215"/>
      <c r="AC24" s="215"/>
      <c r="AD24" s="215"/>
      <c r="AE24" s="215"/>
      <c r="AF24" s="215"/>
      <c r="AG24" s="215" t="s">
        <v>108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3" x14ac:dyDescent="0.25">
      <c r="A25" s="232"/>
      <c r="B25" s="233"/>
      <c r="C25" s="262" t="s">
        <v>132</v>
      </c>
      <c r="D25" s="237"/>
      <c r="E25" s="238">
        <v>8.4824999999999999</v>
      </c>
      <c r="F25" s="235"/>
      <c r="G25" s="235"/>
      <c r="H25" s="235"/>
      <c r="I25" s="235"/>
      <c r="J25" s="235"/>
      <c r="K25" s="235"/>
      <c r="L25" s="235"/>
      <c r="M25" s="235"/>
      <c r="N25" s="234"/>
      <c r="O25" s="234"/>
      <c r="P25" s="234"/>
      <c r="Q25" s="234"/>
      <c r="R25" s="235"/>
      <c r="S25" s="235"/>
      <c r="T25" s="235"/>
      <c r="U25" s="235"/>
      <c r="V25" s="235"/>
      <c r="W25" s="235"/>
      <c r="X25" s="235"/>
      <c r="Y25" s="235"/>
      <c r="Z25" s="215"/>
      <c r="AA25" s="215"/>
      <c r="AB25" s="215"/>
      <c r="AC25" s="215"/>
      <c r="AD25" s="215"/>
      <c r="AE25" s="215"/>
      <c r="AF25" s="215"/>
      <c r="AG25" s="215" t="s">
        <v>108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3" x14ac:dyDescent="0.25">
      <c r="A26" s="232"/>
      <c r="B26" s="233"/>
      <c r="C26" s="262" t="s">
        <v>133</v>
      </c>
      <c r="D26" s="237"/>
      <c r="E26" s="238">
        <v>4.6539999999999999</v>
      </c>
      <c r="F26" s="235"/>
      <c r="G26" s="235"/>
      <c r="H26" s="235"/>
      <c r="I26" s="235"/>
      <c r="J26" s="235"/>
      <c r="K26" s="235"/>
      <c r="L26" s="235"/>
      <c r="M26" s="235"/>
      <c r="N26" s="234"/>
      <c r="O26" s="234"/>
      <c r="P26" s="234"/>
      <c r="Q26" s="234"/>
      <c r="R26" s="235"/>
      <c r="S26" s="235"/>
      <c r="T26" s="235"/>
      <c r="U26" s="235"/>
      <c r="V26" s="235"/>
      <c r="W26" s="235"/>
      <c r="X26" s="235"/>
      <c r="Y26" s="235"/>
      <c r="Z26" s="215"/>
      <c r="AA26" s="215"/>
      <c r="AB26" s="215"/>
      <c r="AC26" s="215"/>
      <c r="AD26" s="215"/>
      <c r="AE26" s="215"/>
      <c r="AF26" s="215"/>
      <c r="AG26" s="215" t="s">
        <v>108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3" x14ac:dyDescent="0.25">
      <c r="A27" s="232"/>
      <c r="B27" s="233"/>
      <c r="C27" s="262" t="s">
        <v>134</v>
      </c>
      <c r="D27" s="237"/>
      <c r="E27" s="238">
        <v>1.4219999999999999</v>
      </c>
      <c r="F27" s="235"/>
      <c r="G27" s="235"/>
      <c r="H27" s="235"/>
      <c r="I27" s="235"/>
      <c r="J27" s="235"/>
      <c r="K27" s="235"/>
      <c r="L27" s="235"/>
      <c r="M27" s="235"/>
      <c r="N27" s="234"/>
      <c r="O27" s="234"/>
      <c r="P27" s="234"/>
      <c r="Q27" s="234"/>
      <c r="R27" s="235"/>
      <c r="S27" s="235"/>
      <c r="T27" s="235"/>
      <c r="U27" s="235"/>
      <c r="V27" s="235"/>
      <c r="W27" s="235"/>
      <c r="X27" s="235"/>
      <c r="Y27" s="235"/>
      <c r="Z27" s="215"/>
      <c r="AA27" s="215"/>
      <c r="AB27" s="215"/>
      <c r="AC27" s="215"/>
      <c r="AD27" s="215"/>
      <c r="AE27" s="215"/>
      <c r="AF27" s="215"/>
      <c r="AG27" s="215" t="s">
        <v>108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x14ac:dyDescent="0.25">
      <c r="A28" s="3"/>
      <c r="B28" s="4"/>
      <c r="C28" s="264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E28">
        <v>12</v>
      </c>
      <c r="AF28">
        <v>21</v>
      </c>
      <c r="AG28" t="s">
        <v>83</v>
      </c>
    </row>
    <row r="29" spans="1:60" x14ac:dyDescent="0.25">
      <c r="A29" s="218"/>
      <c r="B29" s="219" t="s">
        <v>31</v>
      </c>
      <c r="C29" s="265"/>
      <c r="D29" s="220"/>
      <c r="E29" s="221"/>
      <c r="F29" s="221"/>
      <c r="G29" s="247">
        <f>G8+G13+G17+G22</f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f>SUMIF(L7:L27,AE28,G7:G27)</f>
        <v>0</v>
      </c>
      <c r="AF29">
        <f>SUMIF(L7:L27,AF28,G7:G27)</f>
        <v>0</v>
      </c>
      <c r="AG29" t="s">
        <v>135</v>
      </c>
    </row>
    <row r="30" spans="1:60" x14ac:dyDescent="0.25">
      <c r="A30" s="3"/>
      <c r="B30" s="4"/>
      <c r="C30" s="264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5">
      <c r="A31" s="3"/>
      <c r="B31" s="4"/>
      <c r="C31" s="264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5">
      <c r="A32" s="222" t="s">
        <v>136</v>
      </c>
      <c r="B32" s="222"/>
      <c r="C32" s="266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5">
      <c r="A33" s="223"/>
      <c r="B33" s="224"/>
      <c r="C33" s="267"/>
      <c r="D33" s="224"/>
      <c r="E33" s="224"/>
      <c r="F33" s="224"/>
      <c r="G33" s="225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G33" t="s">
        <v>137</v>
      </c>
    </row>
    <row r="34" spans="1:33" x14ac:dyDescent="0.25">
      <c r="A34" s="226"/>
      <c r="B34" s="227"/>
      <c r="C34" s="268"/>
      <c r="D34" s="227"/>
      <c r="E34" s="227"/>
      <c r="F34" s="227"/>
      <c r="G34" s="228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3" x14ac:dyDescent="0.25">
      <c r="A35" s="226"/>
      <c r="B35" s="227"/>
      <c r="C35" s="268"/>
      <c r="D35" s="227"/>
      <c r="E35" s="227"/>
      <c r="F35" s="227"/>
      <c r="G35" s="228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5">
      <c r="A36" s="226"/>
      <c r="B36" s="227"/>
      <c r="C36" s="268"/>
      <c r="D36" s="227"/>
      <c r="E36" s="227"/>
      <c r="F36" s="227"/>
      <c r="G36" s="228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5">
      <c r="A37" s="229"/>
      <c r="B37" s="230"/>
      <c r="C37" s="269"/>
      <c r="D37" s="230"/>
      <c r="E37" s="230"/>
      <c r="F37" s="230"/>
      <c r="G37" s="231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25">
      <c r="A38" s="3"/>
      <c r="B38" s="4"/>
      <c r="C38" s="264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33" x14ac:dyDescent="0.25">
      <c r="C39" s="270"/>
      <c r="D39" s="10"/>
      <c r="AG39" t="s">
        <v>138</v>
      </c>
    </row>
    <row r="40" spans="1:33" x14ac:dyDescent="0.25">
      <c r="D40" s="10"/>
    </row>
    <row r="41" spans="1:33" x14ac:dyDescent="0.25">
      <c r="D41" s="10"/>
    </row>
    <row r="42" spans="1:33" x14ac:dyDescent="0.25">
      <c r="D42" s="10"/>
    </row>
    <row r="43" spans="1:33" x14ac:dyDescent="0.25">
      <c r="D43" s="10"/>
    </row>
    <row r="44" spans="1:33" x14ac:dyDescent="0.25">
      <c r="D44" s="10"/>
    </row>
    <row r="45" spans="1:33" x14ac:dyDescent="0.25">
      <c r="D45" s="10"/>
    </row>
    <row r="46" spans="1:33" x14ac:dyDescent="0.25">
      <c r="D46" s="10"/>
    </row>
    <row r="47" spans="1:33" x14ac:dyDescent="0.25">
      <c r="D47" s="10"/>
    </row>
    <row r="48" spans="1:33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sKLod6++KUaON4wMAdNSMi4gR3PfMjyxHZmoey6FqKMMELHEOmwpBUzMcCmy79T/hyiN+s30vFtYO/YtMtM/lQ==" saltValue="nVYo/iHoapEAqEcmS0H1+w==" spinCount="100000" sheet="1" formatRows="0"/>
  <mergeCells count="6">
    <mergeCell ref="A1:G1"/>
    <mergeCell ref="C2:G2"/>
    <mergeCell ref="C3:G3"/>
    <mergeCell ref="C4:G4"/>
    <mergeCell ref="A32:C32"/>
    <mergeCell ref="A33:G37"/>
  </mergeCells>
  <pageMargins left="0.59055118110236204" right="0.196850393700787" top="0.78740157499999996" bottom="0.78740157499999996" header="0.3" footer="0.3"/>
  <pageSetup paperSize="9" orientation="portrait" horizontalDpi="360" verticalDpi="36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Szwed</dc:creator>
  <cp:lastModifiedBy>Miroslav Szwed</cp:lastModifiedBy>
  <cp:lastPrinted>2019-03-19T12:27:02Z</cp:lastPrinted>
  <dcterms:created xsi:type="dcterms:W3CDTF">2009-04-08T07:15:50Z</dcterms:created>
  <dcterms:modified xsi:type="dcterms:W3CDTF">2025-04-11T06:40:03Z</dcterms:modified>
</cp:coreProperties>
</file>